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autoCompressPictures="0"/>
  <mc:AlternateContent xmlns:mc="http://schemas.openxmlformats.org/markup-compatibility/2006">
    <mc:Choice Requires="x15">
      <x15ac:absPath xmlns:x15ac="http://schemas.microsoft.com/office/spreadsheetml/2010/11/ac" url="C:\Users\XPS\Documents\Consulting work\NACFE\Infrastructure\Technical Advisory Committee\Projects\Lubricants\Editing final\exec summ\"/>
    </mc:Choice>
  </mc:AlternateContent>
  <bookViews>
    <workbookView xWindow="0" yWindow="0" windowWidth="23040" windowHeight="8508" tabRatio="500"/>
  </bookViews>
  <sheets>
    <sheet name="Sheet1" sheetId="1" r:id="rId1"/>
  </sheets>
  <definedNames>
    <definedName name="_xlnm.Print_Area" localSheetId="0">Sheet1!$A$1:$G$20</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1" l="1"/>
  <c r="F5" i="1"/>
  <c r="F6" i="1"/>
  <c r="F12" i="1"/>
  <c r="B13" i="1"/>
  <c r="C13" i="1"/>
  <c r="F10" i="1"/>
  <c r="B15" i="1"/>
  <c r="F11" i="1"/>
  <c r="F8" i="1"/>
</calcChain>
</file>

<file path=xl/sharedStrings.xml><?xml version="1.0" encoding="utf-8"?>
<sst xmlns="http://schemas.openxmlformats.org/spreadsheetml/2006/main" count="34" uniqueCount="27">
  <si>
    <t>quarts</t>
  </si>
  <si>
    <t>Annual Miles</t>
  </si>
  <si>
    <t>Current MPG</t>
  </si>
  <si>
    <t>MPG</t>
  </si>
  <si>
    <t>miles</t>
  </si>
  <si>
    <t>Fuel Cost</t>
  </si>
  <si>
    <t>$/gal</t>
  </si>
  <si>
    <t>$/qt</t>
  </si>
  <si>
    <t>Current Oil Cost</t>
  </si>
  <si>
    <t>New Fuel Cost</t>
  </si>
  <si>
    <t>Oil Change Interval</t>
  </si>
  <si>
    <t>Maximum Allowable Oil Cost Increase</t>
  </si>
  <si>
    <t>Resulting New MPG</t>
  </si>
  <si>
    <t>per vehicle</t>
  </si>
  <si>
    <t>Annual Fuel Savings</t>
  </si>
  <si>
    <t>Payback</t>
  </si>
  <si>
    <t>Oil Cost increase</t>
  </si>
  <si>
    <t>New Oil Cost</t>
  </si>
  <si>
    <t>Desired Return on Investment (ROI)</t>
  </si>
  <si>
    <t>Current Annual Oil Cost</t>
  </si>
  <si>
    <t xml:space="preserve">Current Annual Fuel Cost </t>
  </si>
  <si>
    <t>Vehicle Oil Capacity</t>
  </si>
  <si>
    <t>Assumed Fuel Consumption Improvement</t>
  </si>
  <si>
    <t>Notes:</t>
  </si>
  <si>
    <t xml:space="preserve">© 2016 North American Council for Freight Efficiency.   All rights reserved.  The information contained herein is proprietary and confidential.  It is for informational purposes only and does not constitute an endorsement of any product, service, industry practice, service provider, manufacturer, or manufacturing process. Nothing contained herein is intended to constitute legal, tax, or accounting advice and you rely on it at your own risk.  No portion of this material may be copied, reproduced or distributed in any manner without the express written permission of the North American Council for Freight Efficiency.  </t>
  </si>
  <si>
    <t>NACFE Study Payback Calculator:  Low-Viscosity Lubricants</t>
  </si>
  <si>
    <r>
      <t xml:space="preserve">Dated: </t>
    </r>
    <r>
      <rPr>
        <sz val="12"/>
        <color theme="1"/>
        <rFont val="Calibri"/>
        <family val="2"/>
        <scheme val="minor"/>
      </rPr>
      <t xml:space="preserve"> June 21,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</si>
</sst>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3" formatCode="_(* #,##0.00_);_(* \(#,##0.00\);_(* &quot;-&quot;??_);_(@_)"/>
    <numFmt numFmtId="164" formatCode="_(* #,##0_);_(* \(#,##0\);_(* &quot;-&quot;??_);_(@_)"/>
    <numFmt numFmtId="165" formatCode="0.0%"/>
    <numFmt numFmtId="166" formatCode="0.0"/>
  </numFmts>
  <fonts count="4" x14ac:knownFonts="1">
    <font>
      <sz val="12"/>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9" fontId="0" fillId="0" borderId="0" xfId="2" applyFont="1"/>
    <xf numFmtId="9" fontId="0" fillId="2" borderId="1" xfId="0" applyNumberFormat="1" applyFill="1" applyBorder="1"/>
    <xf numFmtId="164" fontId="0" fillId="0" borderId="2" xfId="1" applyNumberFormat="1" applyFont="1" applyBorder="1"/>
    <xf numFmtId="0" fontId="0" fillId="0" borderId="3" xfId="0" applyBorder="1"/>
    <xf numFmtId="43" fontId="0" fillId="0" borderId="3" xfId="1" applyFont="1" applyBorder="1"/>
    <xf numFmtId="164" fontId="0" fillId="0" borderId="4" xfId="1" applyNumberFormat="1" applyFont="1" applyBorder="1"/>
    <xf numFmtId="165" fontId="0" fillId="0" borderId="2" xfId="0" applyNumberFormat="1" applyBorder="1"/>
    <xf numFmtId="9" fontId="0" fillId="0" borderId="4" xfId="0" applyNumberFormat="1" applyBorder="1"/>
    <xf numFmtId="0" fontId="0" fillId="0" borderId="0" xfId="0" applyFill="1"/>
    <xf numFmtId="1" fontId="0" fillId="3" borderId="0" xfId="0" applyNumberFormat="1" applyFill="1" applyBorder="1" applyAlignment="1">
      <alignment horizontal="right"/>
    </xf>
    <xf numFmtId="0" fontId="2" fillId="0" borderId="0" xfId="0" applyFont="1" applyBorder="1"/>
    <xf numFmtId="166" fontId="2" fillId="0" borderId="0" xfId="0" applyNumberFormat="1" applyFont="1" applyBorder="1"/>
    <xf numFmtId="2" fontId="2" fillId="0" borderId="0" xfId="0" applyNumberFormat="1" applyFont="1" applyFill="1" applyBorder="1"/>
    <xf numFmtId="0" fontId="2" fillId="0" borderId="0" xfId="0" applyFont="1"/>
    <xf numFmtId="0" fontId="0" fillId="0" borderId="0" xfId="0"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8" xfId="0" applyBorder="1"/>
    <xf numFmtId="0" fontId="0" fillId="0" borderId="0" xfId="0" applyBorder="1"/>
    <xf numFmtId="0" fontId="0" fillId="3" borderId="0" xfId="0" applyFill="1" applyBorder="1"/>
    <xf numFmtId="42" fontId="0" fillId="3" borderId="0" xfId="1" applyNumberFormat="1" applyFont="1" applyFill="1" applyBorder="1"/>
    <xf numFmtId="0" fontId="0" fillId="0" borderId="9" xfId="0" applyBorder="1"/>
    <xf numFmtId="43" fontId="0" fillId="3" borderId="0" xfId="1" applyFont="1" applyFill="1" applyBorder="1"/>
    <xf numFmtId="43" fontId="0" fillId="0" borderId="0" xfId="1" applyFont="1" applyBorder="1"/>
    <xf numFmtId="0" fontId="0" fillId="3" borderId="8" xfId="0" applyFill="1" applyBorder="1"/>
    <xf numFmtId="0" fontId="0" fillId="0" borderId="0" xfId="0" applyFill="1" applyBorder="1"/>
    <xf numFmtId="42" fontId="0" fillId="0" borderId="0" xfId="1" applyNumberFormat="1" applyFont="1" applyFill="1" applyBorder="1"/>
    <xf numFmtId="0" fontId="0" fillId="0" borderId="10" xfId="0" applyBorder="1"/>
    <xf numFmtId="0" fontId="0" fillId="0" borderId="11" xfId="0" applyBorder="1"/>
    <xf numFmtId="0" fontId="0" fillId="0" borderId="12" xfId="0" applyBorder="1"/>
    <xf numFmtId="0" fontId="0" fillId="3" borderId="9" xfId="0" applyFill="1" applyBorder="1"/>
    <xf numFmtId="0" fontId="0" fillId="0" borderId="9" xfId="0" applyFill="1" applyBorder="1"/>
  </cellXfs>
  <cellStyles count="3">
    <cellStyle name="Comma" xfId="1" builtinId="3"/>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1249680</xdr:colOff>
      <xdr:row>0</xdr:row>
      <xdr:rowOff>1249680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49680" cy="1249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workbookViewId="0">
      <selection activeCell="I4" sqref="I4"/>
    </sheetView>
  </sheetViews>
  <sheetFormatPr defaultColWidth="11.19921875" defaultRowHeight="15.6" x14ac:dyDescent="0.3"/>
  <cols>
    <col min="1" max="1" width="35.5" bestFit="1" customWidth="1"/>
    <col min="2" max="2" width="9" bestFit="1" customWidth="1"/>
    <col min="3" max="3" width="7.5" bestFit="1" customWidth="1"/>
    <col min="4" max="4" width="2.5" customWidth="1"/>
    <col min="5" max="5" width="22" bestFit="1" customWidth="1"/>
    <col min="6" max="6" width="10.19921875" customWidth="1"/>
  </cols>
  <sheetData>
    <row r="1" spans="1:7" ht="102" customHeight="1" thickBot="1" x14ac:dyDescent="0.35"/>
    <row r="2" spans="1:7" ht="21.6" thickBot="1" x14ac:dyDescent="0.35">
      <c r="A2" s="16" t="s">
        <v>25</v>
      </c>
      <c r="B2" s="17"/>
      <c r="C2" s="17"/>
      <c r="D2" s="17"/>
      <c r="E2" s="17"/>
      <c r="F2" s="17"/>
      <c r="G2" s="19"/>
    </row>
    <row r="3" spans="1:7" ht="21" x14ac:dyDescent="0.3">
      <c r="A3" s="20"/>
      <c r="B3" s="18"/>
      <c r="C3" s="18"/>
      <c r="D3" s="18"/>
      <c r="E3" s="18"/>
      <c r="F3" s="18"/>
      <c r="G3" s="21"/>
    </row>
    <row r="4" spans="1:7" x14ac:dyDescent="0.3">
      <c r="A4" s="22" t="s">
        <v>1</v>
      </c>
      <c r="B4" s="3">
        <v>100000</v>
      </c>
      <c r="C4" s="23" t="s">
        <v>4</v>
      </c>
      <c r="D4" s="23"/>
      <c r="E4" s="24" t="s">
        <v>20</v>
      </c>
      <c r="F4" s="25">
        <f>B4/B6*B7</f>
        <v>38461.538461538461</v>
      </c>
      <c r="G4" s="35" t="s">
        <v>13</v>
      </c>
    </row>
    <row r="5" spans="1:7" x14ac:dyDescent="0.3">
      <c r="A5" s="22" t="s">
        <v>21</v>
      </c>
      <c r="B5" s="4">
        <v>40</v>
      </c>
      <c r="C5" s="23" t="s">
        <v>0</v>
      </c>
      <c r="D5" s="23"/>
      <c r="E5" s="24" t="s">
        <v>9</v>
      </c>
      <c r="F5" s="25">
        <f>F4*(100%-B11)</f>
        <v>38269.230769230766</v>
      </c>
      <c r="G5" s="35" t="s">
        <v>13</v>
      </c>
    </row>
    <row r="6" spans="1:7" x14ac:dyDescent="0.3">
      <c r="A6" s="22" t="s">
        <v>2</v>
      </c>
      <c r="B6" s="4">
        <v>6.5</v>
      </c>
      <c r="C6" s="23" t="s">
        <v>3</v>
      </c>
      <c r="D6" s="23"/>
      <c r="E6" s="24" t="s">
        <v>14</v>
      </c>
      <c r="F6" s="25">
        <f>F4-F5</f>
        <v>192.30769230769511</v>
      </c>
      <c r="G6" s="35" t="s">
        <v>13</v>
      </c>
    </row>
    <row r="7" spans="1:7" x14ac:dyDescent="0.3">
      <c r="A7" s="22" t="s">
        <v>5</v>
      </c>
      <c r="B7" s="5">
        <v>2.5</v>
      </c>
      <c r="C7" s="23" t="s">
        <v>6</v>
      </c>
      <c r="D7" s="23"/>
      <c r="E7" s="24"/>
      <c r="F7" s="24"/>
      <c r="G7" s="35"/>
    </row>
    <row r="8" spans="1:7" x14ac:dyDescent="0.3">
      <c r="A8" s="22" t="s">
        <v>8</v>
      </c>
      <c r="B8" s="5">
        <v>2.5</v>
      </c>
      <c r="C8" s="23" t="s">
        <v>7</v>
      </c>
      <c r="D8" s="23"/>
      <c r="E8" s="24" t="s">
        <v>12</v>
      </c>
      <c r="F8" s="27">
        <f>B4/F5*B7</f>
        <v>6.5326633165829149</v>
      </c>
      <c r="G8" s="35" t="s">
        <v>3</v>
      </c>
    </row>
    <row r="9" spans="1:7" x14ac:dyDescent="0.3">
      <c r="A9" s="22" t="s">
        <v>10</v>
      </c>
      <c r="B9" s="6">
        <v>40000</v>
      </c>
      <c r="C9" s="23" t="s">
        <v>4</v>
      </c>
      <c r="D9" s="23"/>
      <c r="E9" s="24"/>
      <c r="F9" s="24"/>
      <c r="G9" s="35"/>
    </row>
    <row r="10" spans="1:7" x14ac:dyDescent="0.3">
      <c r="A10" s="22"/>
      <c r="B10" s="28"/>
      <c r="C10" s="23"/>
      <c r="D10" s="23"/>
      <c r="E10" s="24" t="s">
        <v>19</v>
      </c>
      <c r="F10" s="25">
        <f>B4/B9*B5*B8</f>
        <v>250</v>
      </c>
      <c r="G10" s="35" t="s">
        <v>13</v>
      </c>
    </row>
    <row r="11" spans="1:7" x14ac:dyDescent="0.3">
      <c r="A11" s="22" t="s">
        <v>22</v>
      </c>
      <c r="B11" s="7">
        <v>5.0000000000000001E-3</v>
      </c>
      <c r="C11" s="23"/>
      <c r="D11" s="23"/>
      <c r="E11" s="24" t="s">
        <v>17</v>
      </c>
      <c r="F11" s="25">
        <f>F10+F12</f>
        <v>346.15384615384755</v>
      </c>
      <c r="G11" s="35" t="s">
        <v>13</v>
      </c>
    </row>
    <row r="12" spans="1:7" x14ac:dyDescent="0.3">
      <c r="A12" s="22" t="s">
        <v>18</v>
      </c>
      <c r="B12" s="8">
        <v>1</v>
      </c>
      <c r="C12" s="23"/>
      <c r="D12" s="23"/>
      <c r="E12" s="24" t="s">
        <v>16</v>
      </c>
      <c r="F12" s="25">
        <f>F6/(B12+1)</f>
        <v>96.153846153847553</v>
      </c>
      <c r="G12" s="35" t="s">
        <v>13</v>
      </c>
    </row>
    <row r="13" spans="1:7" x14ac:dyDescent="0.3">
      <c r="A13" s="29" t="s">
        <v>15</v>
      </c>
      <c r="B13" s="10">
        <f>IF(F6&gt;=F12, F12/(F6/12), "None")</f>
        <v>6</v>
      </c>
      <c r="C13" s="23" t="str">
        <f>IF(B13="None","",IF(B13=1,"month","months"))</f>
        <v>months</v>
      </c>
      <c r="D13" s="23"/>
      <c r="E13" s="30"/>
      <c r="F13" s="31"/>
      <c r="G13" s="36"/>
    </row>
    <row r="14" spans="1:7" ht="16.2" thickBot="1" x14ac:dyDescent="0.35">
      <c r="A14" s="22"/>
      <c r="B14" s="23"/>
      <c r="C14" s="23"/>
      <c r="D14" s="23"/>
      <c r="E14" s="23"/>
      <c r="F14" s="23"/>
      <c r="G14" s="26"/>
    </row>
    <row r="15" spans="1:7" ht="16.2" thickBot="1" x14ac:dyDescent="0.35">
      <c r="A15" s="22" t="s">
        <v>11</v>
      </c>
      <c r="B15" s="2">
        <f>F12/F10</f>
        <v>0.38461538461539019</v>
      </c>
      <c r="C15" s="23"/>
      <c r="D15" s="23"/>
      <c r="E15" s="23"/>
      <c r="F15" s="23"/>
      <c r="G15" s="26"/>
    </row>
    <row r="16" spans="1:7" ht="16.2" thickBot="1" x14ac:dyDescent="0.35">
      <c r="A16" s="32"/>
      <c r="B16" s="33"/>
      <c r="C16" s="33"/>
      <c r="D16" s="33"/>
      <c r="E16" s="33"/>
      <c r="F16" s="33"/>
      <c r="G16" s="34"/>
    </row>
    <row r="17" spans="1:7" x14ac:dyDescent="0.3">
      <c r="A17" s="23"/>
      <c r="B17" s="23"/>
      <c r="C17" s="23"/>
      <c r="D17" s="23"/>
      <c r="E17" s="23"/>
      <c r="F17" s="23"/>
      <c r="G17" s="23"/>
    </row>
    <row r="18" spans="1:7" x14ac:dyDescent="0.3">
      <c r="A18" s="11" t="s">
        <v>26</v>
      </c>
      <c r="B18" s="12"/>
      <c r="C18" s="13"/>
      <c r="D18" s="12"/>
      <c r="E18" s="13"/>
      <c r="F18" s="12"/>
      <c r="G18" s="13"/>
    </row>
    <row r="19" spans="1:7" x14ac:dyDescent="0.3">
      <c r="A19" s="14" t="s">
        <v>23</v>
      </c>
      <c r="C19" s="9"/>
      <c r="E19" s="9"/>
      <c r="G19" s="9"/>
    </row>
    <row r="20" spans="1:7" ht="91.8" customHeight="1" x14ac:dyDescent="0.3">
      <c r="A20" s="15" t="s">
        <v>24</v>
      </c>
      <c r="B20" s="15"/>
      <c r="C20" s="15"/>
      <c r="D20" s="15"/>
      <c r="E20" s="15"/>
      <c r="F20" s="15"/>
      <c r="G20" s="15"/>
    </row>
    <row r="23" spans="1:7" x14ac:dyDescent="0.3">
      <c r="G23" s="1"/>
    </row>
  </sheetData>
  <mergeCells count="2">
    <mergeCell ref="A2:G2"/>
    <mergeCell ref="A20:G20"/>
  </mergeCells>
  <pageMargins left="0.75" right="0.75" top="1" bottom="1" header="0.5" footer="0.5"/>
  <pageSetup scale="83" orientation="portrait" horizontalDpi="4294967293"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Yunsu Park</dc:creator>
  <cp:lastModifiedBy>XPS</cp:lastModifiedBy>
  <cp:lastPrinted>2016-06-22T12:09:28Z</cp:lastPrinted>
  <dcterms:created xsi:type="dcterms:W3CDTF">2016-05-11T20:20:59Z</dcterms:created>
  <dcterms:modified xsi:type="dcterms:W3CDTF">2016-06-22T12:10:57Z</dcterms:modified>
</cp:coreProperties>
</file>