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showInkAnnotation="0" autoCompressPictures="0"/>
  <mc:AlternateContent xmlns:mc="http://schemas.openxmlformats.org/markup-compatibility/2006">
    <mc:Choice Requires="x15">
      <x15ac:absPath xmlns:x15ac="http://schemas.microsoft.com/office/spreadsheetml/2010/11/ac" url="C:\Users\XPS\Documents\Consulting work\NACFE\Infrastructure\Technical Advisory Committee\Projects\Lubricants\Editing final\exec summ\"/>
    </mc:Choice>
  </mc:AlternateContent>
  <bookViews>
    <workbookView xWindow="0" yWindow="0" windowWidth="23040" windowHeight="8508" tabRatio="500"/>
  </bookViews>
  <sheets>
    <sheet name="Sheet1" sheetId="1" r:id="rId1"/>
  </sheets>
  <definedNames>
    <definedName name="_xlnm.Print_Area" localSheetId="0">Sheet1!$A$1:$G$20</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F4" i="1" l="1"/>
  <c r="F5" i="1"/>
  <c r="F6" i="1"/>
  <c r="F12" i="1"/>
  <c r="B13" i="1"/>
  <c r="C13" i="1"/>
  <c r="F10" i="1"/>
  <c r="B15" i="1"/>
  <c r="F11" i="1"/>
  <c r="F8" i="1"/>
</calcChain>
</file>

<file path=xl/sharedStrings.xml><?xml version="1.0" encoding="utf-8"?>
<sst xmlns="http://schemas.openxmlformats.org/spreadsheetml/2006/main" count="34" uniqueCount="27">
  <si>
    <t>quarts</t>
  </si>
  <si>
    <t>Annual Miles</t>
  </si>
  <si>
    <t>Current MPG</t>
  </si>
  <si>
    <t>MPG</t>
  </si>
  <si>
    <t>miles</t>
  </si>
  <si>
    <t>Fuel Cost</t>
  </si>
  <si>
    <t>$/gal</t>
  </si>
  <si>
    <t>$/qt</t>
  </si>
  <si>
    <t>Current Oil Cost</t>
  </si>
  <si>
    <t>New Fuel Cost</t>
  </si>
  <si>
    <t>Oil Change Interval</t>
  </si>
  <si>
    <t>Maximum Allowable Oil Cost Increase</t>
  </si>
  <si>
    <t>Resulting New MPG</t>
  </si>
  <si>
    <t>per vehicle</t>
  </si>
  <si>
    <t>Annual Fuel Savings</t>
  </si>
  <si>
    <t>Payback</t>
  </si>
  <si>
    <t>Oil Cost increase</t>
  </si>
  <si>
    <t>New Oil Cost</t>
  </si>
  <si>
    <t>Desired Return on Investment (ROI)</t>
  </si>
  <si>
    <t>Current Annual Oil Cost</t>
  </si>
  <si>
    <t xml:space="preserve">Current Annual Fuel Cost </t>
  </si>
  <si>
    <t>Vehicle Oil Capacity</t>
  </si>
  <si>
    <t>Assumed Fuel Consumption Improvement</t>
  </si>
  <si>
    <t>Notes:</t>
  </si>
  <si>
    <t xml:space="preserve">© 2016 North American Council for Freight Efficiency.   All rights reserved.  The information contained herein is proprietary and confidential.  It is for informational purposes only and does not constitute an endorsement of any product, service, industry practice, service provider, manufacturer, or manufacturing process. Nothing contained herein is intended to constitute legal, tax, or accounting advice and you rely on it at your own risk.  No portion of this material may be copied, reproduced or distributed in any manner without the express written permission of the North American Council for Freight Efficiency.  </t>
  </si>
  <si>
    <t>NACFE Study Payback Calculator:  Low-Viscosity Lubricants</t>
  </si>
  <si>
    <r>
      <t xml:space="preserve">Dated: </t>
    </r>
    <r>
      <rPr>
        <sz val="12"/>
        <color theme="1"/>
        <rFont val="Calibri"/>
        <family val="2"/>
        <scheme val="minor"/>
      </rPr>
      <t xml:space="preserve"> June 21,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</si>
</sst>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3" formatCode="_(* #,##0.00_);_(* \(#,##0.00\);_(* &quot;-&quot;??_);_(@_)"/>
    <numFmt numFmtId="164" formatCode="_(* #,##0_);_(* \(#,##0\);_(* &quot;-&quot;??_);_(@_)"/>
    <numFmt numFmtId="165" formatCode="0.0%"/>
    <numFmt numFmtId="166" formatCode="0.0"/>
  </numFmts>
  <fonts count="4" x14ac:knownFonts="1">
    <font>
      <sz val="12"/>
      <color theme="1"/>
      <name val="Calibri"/>
      <family val="2"/>
      <scheme val="minor"/>
    </font>
    <font>
      <sz val="12"/>
      <color theme="1"/>
      <name val="Calibri"/>
      <family val="2"/>
      <scheme val="minor"/>
    </font>
    <font>
      <b/>
      <sz val="11"/>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9" fontId="0" fillId="0" borderId="0" xfId="2" applyFont="1"/>
    <xf numFmtId="9" fontId="0" fillId="2" borderId="1" xfId="0" applyNumberFormat="1" applyFill="1" applyBorder="1"/>
    <xf numFmtId="164" fontId="0" fillId="0" borderId="2" xfId="1" applyNumberFormat="1" applyFont="1" applyBorder="1"/>
    <xf numFmtId="0" fontId="0" fillId="0" borderId="3" xfId="0" applyBorder="1"/>
    <xf numFmtId="43" fontId="0" fillId="0" borderId="3" xfId="1" applyFont="1" applyBorder="1"/>
    <xf numFmtId="164" fontId="0" fillId="0" borderId="4" xfId="1" applyNumberFormat="1" applyFont="1" applyBorder="1"/>
    <xf numFmtId="165" fontId="0" fillId="0" borderId="2" xfId="0" applyNumberFormat="1" applyBorder="1"/>
    <xf numFmtId="9" fontId="0" fillId="0" borderId="4" xfId="0" applyNumberFormat="1" applyBorder="1"/>
    <xf numFmtId="0" fontId="0" fillId="0" borderId="0" xfId="0" applyFill="1"/>
    <xf numFmtId="1" fontId="0" fillId="3" borderId="0" xfId="0" applyNumberFormat="1" applyFill="1" applyBorder="1" applyAlignment="1">
      <alignment horizontal="right"/>
    </xf>
    <xf numFmtId="0" fontId="2" fillId="0" borderId="0" xfId="0" applyFont="1" applyBorder="1"/>
    <xf numFmtId="166" fontId="2" fillId="0" borderId="0" xfId="0" applyNumberFormat="1" applyFont="1" applyBorder="1"/>
    <xf numFmtId="2" fontId="2" fillId="0" borderId="0" xfId="0" applyNumberFormat="1" applyFont="1" applyFill="1" applyBorder="1"/>
    <xf numFmtId="0" fontId="2" fillId="0" borderId="0" xfId="0" applyFont="1"/>
    <xf numFmtId="0" fontId="0" fillId="0" borderId="0" xfId="0" applyAlignment="1">
      <alignment horizontal="left"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8" xfId="0" applyBorder="1"/>
    <xf numFmtId="0" fontId="0" fillId="0" borderId="0" xfId="0" applyBorder="1"/>
    <xf numFmtId="0" fontId="0" fillId="3" borderId="0" xfId="0" applyFill="1" applyBorder="1"/>
    <xf numFmtId="42" fontId="0" fillId="3" borderId="0" xfId="1" applyNumberFormat="1" applyFont="1" applyFill="1" applyBorder="1"/>
    <xf numFmtId="0" fontId="0" fillId="0" borderId="9" xfId="0" applyBorder="1"/>
    <xf numFmtId="43" fontId="0" fillId="3" borderId="0" xfId="1" applyFont="1" applyFill="1" applyBorder="1"/>
    <xf numFmtId="43" fontId="0" fillId="0" borderId="0" xfId="1" applyFont="1" applyBorder="1"/>
    <xf numFmtId="0" fontId="0" fillId="3" borderId="8" xfId="0" applyFill="1" applyBorder="1"/>
    <xf numFmtId="0" fontId="0" fillId="0" borderId="0" xfId="0" applyFill="1" applyBorder="1"/>
    <xf numFmtId="42" fontId="0" fillId="0" borderId="0" xfId="1" applyNumberFormat="1" applyFont="1" applyFill="1" applyBorder="1"/>
    <xf numFmtId="0" fontId="0" fillId="0" borderId="10" xfId="0" applyBorder="1"/>
    <xf numFmtId="0" fontId="0" fillId="0" borderId="11" xfId="0" applyBorder="1"/>
    <xf numFmtId="0" fontId="0" fillId="0" borderId="12" xfId="0" applyBorder="1"/>
    <xf numFmtId="0" fontId="0" fillId="3" borderId="9" xfId="0" applyFill="1" applyBorder="1"/>
    <xf numFmtId="0" fontId="0" fillId="0" borderId="9" xfId="0" applyFill="1" applyBorder="1"/>
  </cellXfs>
  <cellStyles count="3">
    <cellStyle name="Comma" xfId="1" builtinId="3"/>
    <cellStyle name="Normal" xfId="0" builtinId="0"/>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1249680</xdr:colOff>
      <xdr:row>0</xdr:row>
      <xdr:rowOff>1249680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49680" cy="12496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workbookViewId="0">
      <selection activeCell="I4" sqref="I4"/>
    </sheetView>
  </sheetViews>
  <sheetFormatPr defaultColWidth="11.19921875" defaultRowHeight="15.6" x14ac:dyDescent="0.3"/>
  <cols>
    <col min="1" max="1" width="35.5" bestFit="1" customWidth="1"/>
    <col min="2" max="2" width="9" bestFit="1" customWidth="1"/>
    <col min="3" max="3" width="7.5" bestFit="1" customWidth="1"/>
    <col min="4" max="4" width="2.5" customWidth="1"/>
    <col min="5" max="5" width="22" bestFit="1" customWidth="1"/>
    <col min="6" max="6" width="10.19921875" customWidth="1"/>
  </cols>
  <sheetData>
    <row r="1" spans="1:7" ht="102" customHeight="1" thickBot="1" x14ac:dyDescent="0.35"/>
    <row r="2" spans="1:7" ht="21.6" thickBot="1" x14ac:dyDescent="0.35">
      <c r="A2" s="16" t="s">
        <v>25</v>
      </c>
      <c r="B2" s="17"/>
      <c r="C2" s="17"/>
      <c r="D2" s="17"/>
      <c r="E2" s="17"/>
      <c r="F2" s="17"/>
      <c r="G2" s="19"/>
    </row>
    <row r="3" spans="1:7" ht="21" x14ac:dyDescent="0.3">
      <c r="A3" s="20"/>
      <c r="B3" s="18"/>
      <c r="C3" s="18"/>
      <c r="D3" s="18"/>
      <c r="E3" s="18"/>
      <c r="F3" s="18"/>
      <c r="G3" s="21"/>
    </row>
    <row r="4" spans="1:7" x14ac:dyDescent="0.3">
      <c r="A4" s="22" t="s">
        <v>1</v>
      </c>
      <c r="B4" s="3">
        <v>100000</v>
      </c>
      <c r="C4" s="23" t="s">
        <v>4</v>
      </c>
      <c r="D4" s="23"/>
      <c r="E4" s="24" t="s">
        <v>20</v>
      </c>
      <c r="F4" s="25">
        <f>B4/B6*B7</f>
        <v>38461.538461538461</v>
      </c>
      <c r="G4" s="35" t="s">
        <v>13</v>
      </c>
    </row>
    <row r="5" spans="1:7" x14ac:dyDescent="0.3">
      <c r="A5" s="22" t="s">
        <v>21</v>
      </c>
      <c r="B5" s="4">
        <v>40</v>
      </c>
      <c r="C5" s="23" t="s">
        <v>0</v>
      </c>
      <c r="D5" s="23"/>
      <c r="E5" s="24" t="s">
        <v>9</v>
      </c>
      <c r="F5" s="25">
        <f>F4*(100%-B11)</f>
        <v>38269.230769230766</v>
      </c>
      <c r="G5" s="35" t="s">
        <v>13</v>
      </c>
    </row>
    <row r="6" spans="1:7" x14ac:dyDescent="0.3">
      <c r="A6" s="22" t="s">
        <v>2</v>
      </c>
      <c r="B6" s="4">
        <v>6.5</v>
      </c>
      <c r="C6" s="23" t="s">
        <v>3</v>
      </c>
      <c r="D6" s="23"/>
      <c r="E6" s="24" t="s">
        <v>14</v>
      </c>
      <c r="F6" s="25">
        <f>F4-F5</f>
        <v>192.30769230769511</v>
      </c>
      <c r="G6" s="35" t="s">
        <v>13</v>
      </c>
    </row>
    <row r="7" spans="1:7" x14ac:dyDescent="0.3">
      <c r="A7" s="22" t="s">
        <v>5</v>
      </c>
      <c r="B7" s="5">
        <v>2.5</v>
      </c>
      <c r="C7" s="23" t="s">
        <v>6</v>
      </c>
      <c r="D7" s="23"/>
      <c r="E7" s="24"/>
      <c r="F7" s="24"/>
      <c r="G7" s="35"/>
    </row>
    <row r="8" spans="1:7" x14ac:dyDescent="0.3">
      <c r="A8" s="22" t="s">
        <v>8</v>
      </c>
      <c r="B8" s="5">
        <v>2.5</v>
      </c>
      <c r="C8" s="23" t="s">
        <v>7</v>
      </c>
      <c r="D8" s="23"/>
      <c r="E8" s="24" t="s">
        <v>12</v>
      </c>
      <c r="F8" s="27">
        <f>B4/F5*B7</f>
        <v>6.5326633165829149</v>
      </c>
      <c r="G8" s="35" t="s">
        <v>3</v>
      </c>
    </row>
    <row r="9" spans="1:7" x14ac:dyDescent="0.3">
      <c r="A9" s="22" t="s">
        <v>10</v>
      </c>
      <c r="B9" s="6">
        <v>40000</v>
      </c>
      <c r="C9" s="23" t="s">
        <v>4</v>
      </c>
      <c r="D9" s="23"/>
      <c r="E9" s="24"/>
      <c r="F9" s="24"/>
      <c r="G9" s="35"/>
    </row>
    <row r="10" spans="1:7" x14ac:dyDescent="0.3">
      <c r="A10" s="22"/>
      <c r="B10" s="28"/>
      <c r="C10" s="23"/>
      <c r="D10" s="23"/>
      <c r="E10" s="24" t="s">
        <v>19</v>
      </c>
      <c r="F10" s="25">
        <f>B4/B9*B5*B8</f>
        <v>250</v>
      </c>
      <c r="G10" s="35" t="s">
        <v>13</v>
      </c>
    </row>
    <row r="11" spans="1:7" x14ac:dyDescent="0.3">
      <c r="A11" s="22" t="s">
        <v>22</v>
      </c>
      <c r="B11" s="7">
        <v>5.0000000000000001E-3</v>
      </c>
      <c r="C11" s="23"/>
      <c r="D11" s="23"/>
      <c r="E11" s="24" t="s">
        <v>17</v>
      </c>
      <c r="F11" s="25">
        <f>F10+F12</f>
        <v>346.15384615384755</v>
      </c>
      <c r="G11" s="35" t="s">
        <v>13</v>
      </c>
    </row>
    <row r="12" spans="1:7" x14ac:dyDescent="0.3">
      <c r="A12" s="22" t="s">
        <v>18</v>
      </c>
      <c r="B12" s="8">
        <v>1</v>
      </c>
      <c r="C12" s="23"/>
      <c r="D12" s="23"/>
      <c r="E12" s="24" t="s">
        <v>16</v>
      </c>
      <c r="F12" s="25">
        <f>F6/(B12+1)</f>
        <v>96.153846153847553</v>
      </c>
      <c r="G12" s="35" t="s">
        <v>13</v>
      </c>
    </row>
    <row r="13" spans="1:7" x14ac:dyDescent="0.3">
      <c r="A13" s="29" t="s">
        <v>15</v>
      </c>
      <c r="B13" s="10">
        <f>IF(F6&gt;=F12, F12/(F6/12), "None")</f>
        <v>6</v>
      </c>
      <c r="C13" s="23" t="str">
        <f>IF(B13="None","",IF(B13=1,"month","months"))</f>
        <v>months</v>
      </c>
      <c r="D13" s="23"/>
      <c r="E13" s="30"/>
      <c r="F13" s="31"/>
      <c r="G13" s="36"/>
    </row>
    <row r="14" spans="1:7" ht="16.2" thickBot="1" x14ac:dyDescent="0.35">
      <c r="A14" s="22"/>
      <c r="B14" s="23"/>
      <c r="C14" s="23"/>
      <c r="D14" s="23"/>
      <c r="E14" s="23"/>
      <c r="F14" s="23"/>
      <c r="G14" s="26"/>
    </row>
    <row r="15" spans="1:7" ht="16.2" thickBot="1" x14ac:dyDescent="0.35">
      <c r="A15" s="22" t="s">
        <v>11</v>
      </c>
      <c r="B15" s="2">
        <f>F12/F10</f>
        <v>0.38461538461539019</v>
      </c>
      <c r="C15" s="23"/>
      <c r="D15" s="23"/>
      <c r="E15" s="23"/>
      <c r="F15" s="23"/>
      <c r="G15" s="26"/>
    </row>
    <row r="16" spans="1:7" ht="16.2" thickBot="1" x14ac:dyDescent="0.35">
      <c r="A16" s="32"/>
      <c r="B16" s="33"/>
      <c r="C16" s="33"/>
      <c r="D16" s="33"/>
      <c r="E16" s="33"/>
      <c r="F16" s="33"/>
      <c r="G16" s="34"/>
    </row>
    <row r="17" spans="1:7" x14ac:dyDescent="0.3">
      <c r="A17" s="23"/>
      <c r="B17" s="23"/>
      <c r="C17" s="23"/>
      <c r="D17" s="23"/>
      <c r="E17" s="23"/>
      <c r="F17" s="23"/>
      <c r="G17" s="23"/>
    </row>
    <row r="18" spans="1:7" x14ac:dyDescent="0.3">
      <c r="A18" s="11" t="s">
        <v>26</v>
      </c>
      <c r="B18" s="12"/>
      <c r="C18" s="13"/>
      <c r="D18" s="12"/>
      <c r="E18" s="13"/>
      <c r="F18" s="12"/>
      <c r="G18" s="13"/>
    </row>
    <row r="19" spans="1:7" x14ac:dyDescent="0.3">
      <c r="A19" s="14" t="s">
        <v>23</v>
      </c>
      <c r="C19" s="9"/>
      <c r="E19" s="9"/>
      <c r="G19" s="9"/>
    </row>
    <row r="20" spans="1:7" ht="91.8" customHeight="1" x14ac:dyDescent="0.3">
      <c r="A20" s="15" t="s">
        <v>24</v>
      </c>
      <c r="B20" s="15"/>
      <c r="C20" s="15"/>
      <c r="D20" s="15"/>
      <c r="E20" s="15"/>
      <c r="F20" s="15"/>
      <c r="G20" s="15"/>
    </row>
    <row r="23" spans="1:7" x14ac:dyDescent="0.3">
      <c r="G23" s="1"/>
    </row>
  </sheetData>
  <mergeCells count="2">
    <mergeCell ref="A2:G2"/>
    <mergeCell ref="A20:G20"/>
  </mergeCells>
  <pageMargins left="0.75" right="0.75" top="1" bottom="1" header="0.5" footer="0.5"/>
  <pageSetup scale="83" orientation="portrait" horizontalDpi="4294967293" verticalDpi="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Yunsu Park</dc:creator>
  <cp:lastModifiedBy>XPS</cp:lastModifiedBy>
  <cp:lastPrinted>2016-06-22T12:09:28Z</cp:lastPrinted>
  <dcterms:created xsi:type="dcterms:W3CDTF">2016-05-11T20:20:59Z</dcterms:created>
  <dcterms:modified xsi:type="dcterms:W3CDTF">2016-06-22T12:10:57Z</dcterms:modified>
</cp:coreProperties>
</file>